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.vavra\Documents\____aktualni prace\samozasobitelstvi a zahradky\2022 12 SMART produkce metodika\05 FINAL unor 2023\"/>
    </mc:Choice>
  </mc:AlternateContent>
  <bookViews>
    <workbookView xWindow="0" yWindow="0" windowWidth="9105" windowHeight="6885"/>
  </bookViews>
  <sheets>
    <sheet name="Úvod" sheetId="2" r:id="rId1"/>
    <sheet name="Informace od uživatelů" sheetId="1" r:id="rId2"/>
    <sheet name="Koeficienty" sheetId="3" r:id="rId3"/>
    <sheet name="Výpočty" sheetId="4" r:id="rId4"/>
  </sheets>
  <definedNames>
    <definedName name="_xlnm.Print_Area" localSheetId="2">Koeficienty!#REF!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4" l="1"/>
  <c r="E43" i="4"/>
  <c r="C26" i="1" l="1"/>
  <c r="C43" i="4" l="1"/>
  <c r="D43" i="4" l="1"/>
  <c r="C28" i="4"/>
  <c r="D28" i="4" s="1"/>
  <c r="C33" i="4"/>
  <c r="E33" i="4" s="1"/>
  <c r="C32" i="4"/>
  <c r="C24" i="4"/>
  <c r="D24" i="4" s="1"/>
  <c r="C19" i="4"/>
  <c r="D19" i="4" s="1"/>
  <c r="C18" i="4"/>
  <c r="E18" i="4" s="1"/>
  <c r="C13" i="4"/>
  <c r="D13" i="4" s="1"/>
  <c r="C12" i="4"/>
  <c r="E12" i="4" s="1"/>
  <c r="C7" i="4" l="1"/>
  <c r="E7" i="4" s="1"/>
  <c r="C6" i="4"/>
  <c r="D12" i="4"/>
  <c r="E13" i="4"/>
  <c r="E28" i="4"/>
  <c r="D33" i="4"/>
  <c r="E32" i="4"/>
  <c r="E24" i="4"/>
  <c r="C34" i="4"/>
  <c r="D32" i="4"/>
  <c r="E19" i="4"/>
  <c r="D18" i="4"/>
  <c r="C20" i="4"/>
  <c r="C14" i="4"/>
  <c r="D6" i="4" l="1"/>
  <c r="E6" i="4"/>
  <c r="D7" i="4"/>
  <c r="D14" i="4"/>
  <c r="E14" i="4"/>
  <c r="E34" i="4"/>
  <c r="D34" i="4"/>
  <c r="D20" i="4"/>
  <c r="E20" i="4"/>
  <c r="C8" i="4"/>
  <c r="E8" i="4" s="1"/>
  <c r="C38" i="4" l="1"/>
  <c r="D8" i="4"/>
  <c r="E38" i="4" l="1"/>
  <c r="C49" i="4"/>
  <c r="D38" i="4"/>
  <c r="C44" i="4"/>
  <c r="D44" i="4" s="1"/>
  <c r="C50" i="4" l="1"/>
</calcChain>
</file>

<file path=xl/sharedStrings.xml><?xml version="1.0" encoding="utf-8"?>
<sst xmlns="http://schemas.openxmlformats.org/spreadsheetml/2006/main" count="140" uniqueCount="91">
  <si>
    <t>Počet rodinných domů</t>
  </si>
  <si>
    <t>Zahrady u rodinných domů</t>
  </si>
  <si>
    <t>Zahrádkářské osady</t>
  </si>
  <si>
    <t>Počet obyvatel</t>
  </si>
  <si>
    <t>Počet obyvatel obce</t>
  </si>
  <si>
    <t>Komunitní zahrady</t>
  </si>
  <si>
    <t>Počet komunitních zahrad</t>
  </si>
  <si>
    <t>Průměrný počet zahrádek v osadě</t>
  </si>
  <si>
    <t>Sady</t>
  </si>
  <si>
    <t>Veřejná zeleň</t>
  </si>
  <si>
    <t>Doporučené hodnoty: nejsou.</t>
  </si>
  <si>
    <t>Kilogramy</t>
  </si>
  <si>
    <t>Tuny</t>
  </si>
  <si>
    <t>Množství ovoce a zeleniny vypěstované na záhonech</t>
  </si>
  <si>
    <t>Množství ovoce ze stromů a keřů</t>
  </si>
  <si>
    <t>Množství ovoce a zeleniny celkem</t>
  </si>
  <si>
    <t>Zahrádky v osadách</t>
  </si>
  <si>
    <t>Pěstování v interiéru</t>
  </si>
  <si>
    <t>Kg/zahrada</t>
  </si>
  <si>
    <t>Kg/zahrádka</t>
  </si>
  <si>
    <t>Celkem</t>
  </si>
  <si>
    <t>Průměrný počet záhonů v jedné zahradě</t>
  </si>
  <si>
    <t>Celkové množství ovoce a zeleniny</t>
  </si>
  <si>
    <t>Z ovoce a zeleniny spotřebované v domácnostech</t>
  </si>
  <si>
    <t>Z celkového spotřebovaného ovoce a zeleniny</t>
  </si>
  <si>
    <t>Kg/osoba</t>
  </si>
  <si>
    <t>Jan Vávra</t>
  </si>
  <si>
    <t xml:space="preserve">online: </t>
  </si>
  <si>
    <t>Fakulta sociálně ekonomická a Institut pro ekonomickou a ekologickou politiku Univerzity Jana Evangelisty Purkyně v Ústí nad Labem</t>
  </si>
  <si>
    <t>Poznámka: Množství spotřebovaného ovoce a zeleniny na osobu vychází z dat ČSÚ. Tento údaj si můžete upravit s ohledem na specifika vlastní obce.</t>
  </si>
  <si>
    <t>Doporučené hodnoty: 0 v menších a méně produkčních zahradách, 2 ve středních, 4 ve více produčních zahradách.</t>
  </si>
  <si>
    <t>Množství spotřebovaného ovoce mírného pásma, zeleniny a brambor v domácnostech</t>
  </si>
  <si>
    <t>Množství spotřebovaného ovoce (vč. tropického), zeleniny a brambor celkem</t>
  </si>
  <si>
    <t>Jedlé město: jak spočítat produkci ovoce a zeleniny v obci?</t>
  </si>
  <si>
    <t>Koeficienty</t>
  </si>
  <si>
    <t>Míra soběstačnosti Vaší obce v ovoci mírného pásu a zelenině</t>
  </si>
  <si>
    <t>Interiérové pěstování</t>
  </si>
  <si>
    <t>Informace o obci a intenzitě pěstování vyplňujte prosím do žlutě označených polí.</t>
  </si>
  <si>
    <t>Výsledky nebo automaticky vypočtené pomocné převody se zobrazují v zelených polích.</t>
  </si>
  <si>
    <t>Formulář pro ilustrační výpočty produkčního potenciálu obcí (dodatek ke studii)</t>
  </si>
  <si>
    <t>Ústí nad Labem, prosinec 2022</t>
  </si>
  <si>
    <t>Informace o obci</t>
  </si>
  <si>
    <t>Počet bytů (celkem v rodinných i bytových domech)</t>
  </si>
  <si>
    <r>
      <t>Rozloha obecních sadů 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>)</t>
    </r>
  </si>
  <si>
    <r>
      <t>Rozloha veřejných zahrad 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>)</t>
    </r>
  </si>
  <si>
    <r>
      <t>Rozloha veřejné zeleně (parky atd.) 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>)</t>
    </r>
  </si>
  <si>
    <r>
      <t>Rozloha neupravené zeleně (zarostlé nevyužívané prostory, zeleň kolem tratí atd.) 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>)</t>
    </r>
  </si>
  <si>
    <r>
      <t>Doporučené hodnoty: 1 kg/m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při nižší produkci, 2 kg/m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při střední, 3 kg/m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při vyšší.</t>
    </r>
  </si>
  <si>
    <r>
      <t xml:space="preserve">V případě jakýchkoliv dotazů, komentářů nebo doporučení ke zpřesnění výpočtů se obraťte na autora Jana Vávru emailem na </t>
    </r>
    <r>
      <rPr>
        <u/>
        <sz val="12"/>
        <color theme="1"/>
        <rFont val="Calibri"/>
        <family val="2"/>
        <charset val="238"/>
        <scheme val="minor"/>
      </rPr>
      <t xml:space="preserve">jan.vavra@ujep.cz </t>
    </r>
    <r>
      <rPr>
        <sz val="12"/>
        <color theme="1"/>
        <rFont val="Calibri"/>
        <family val="2"/>
        <charset val="238"/>
        <scheme val="minor"/>
      </rPr>
      <t>nebo</t>
    </r>
    <r>
      <rPr>
        <u/>
        <sz val="12"/>
        <color theme="1"/>
        <rFont val="Calibri"/>
        <family val="2"/>
        <charset val="238"/>
        <scheme val="minor"/>
      </rPr>
      <t xml:space="preserve"> jan.vavra@prirodou.cz</t>
    </r>
    <r>
      <rPr>
        <sz val="12"/>
        <color theme="1"/>
        <rFont val="Calibri"/>
        <family val="2"/>
        <charset val="238"/>
        <scheme val="minor"/>
      </rPr>
      <t>. Děkujeme!</t>
    </r>
  </si>
  <si>
    <r>
      <t>Průměrná velikost záhonů v komunitních zahradách 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>)</t>
    </r>
  </si>
  <si>
    <t>Podíl zahrádkařících domácností v rodinných domech</t>
  </si>
  <si>
    <t>Náš tip: 50 % při menší oblibě pěstování, 70 % při střední, 90 % při větší oblibě.</t>
  </si>
  <si>
    <r>
      <t>Průměrná velikost zahrady u rodinných domů 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>)</t>
    </r>
  </si>
  <si>
    <r>
      <t>Náš tip: 400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pro menší  zahrady, 600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pro střední zahrady, 800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pro větší.</t>
    </r>
  </si>
  <si>
    <t>Podíl výměry záhonů z celé zahrady</t>
  </si>
  <si>
    <t>Náš tip: 5 % při menší produkci, 10 % při střední, 15 % při větší.</t>
  </si>
  <si>
    <t>Počet plodících ovocných stromů a keřů v zahradě</t>
  </si>
  <si>
    <t>Náš tip: 5 kg/strom či keř/rok v případě menších keřů, 10 kg v případě mixu keřů a stromů, 15 kg v případě převahy stromů.</t>
  </si>
  <si>
    <t>Plodnost stromů a keřů v zahradě (kg/strom nebo keř/rok)</t>
  </si>
  <si>
    <t>Náš tip: 80 % při menší oblibě pěstování, 90 % při střední, 100 % při větší oblibě.</t>
  </si>
  <si>
    <t xml:space="preserve">Podíl pěstebních zahrádek v osadách </t>
  </si>
  <si>
    <r>
      <t>Průměrná velikost zahrádky v osadě 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>)</t>
    </r>
  </si>
  <si>
    <r>
      <t>Náš tip: 200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pro menší  zahrady, 300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pro střední, 400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pro větší.</t>
    </r>
  </si>
  <si>
    <t>Náš tip: 5 % při menší produkci, 15 % při střední, 25 % při větší.</t>
  </si>
  <si>
    <r>
      <t>Intenzita pěstování na záhonech (výnos v kg/m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>/rok)</t>
    </r>
  </si>
  <si>
    <t>Plodnost stromů a keřů v zahradě (kg/strom nebo keř/ sezóna)</t>
  </si>
  <si>
    <t>Náš tip: 2 v menších a méně produkčních zahradách, 5 ve středních, 8 ve více produčních.</t>
  </si>
  <si>
    <t>Náš tip: 4 v menších a méně produkčních zahradách, 7 ve středních, 10 ve více produkčních.</t>
  </si>
  <si>
    <t>Podíl zahrádkařících členů komunitní zahrady</t>
  </si>
  <si>
    <r>
      <t>Náš tip: 1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pro menší  záhony, 2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pro střední, 3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pro větší.</t>
    </r>
  </si>
  <si>
    <r>
      <t>Náš tip: 1 kg/m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při nižší produkci, 2 kg/m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při střední, 3 kg/m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při vyšší.</t>
    </r>
  </si>
  <si>
    <t>Počet plodících ovocných stromů a keřů v komunitní zahradě</t>
  </si>
  <si>
    <t>Plodnost stromů a keřů v komunitní zahradě (kg/strom nebo keř/rok)</t>
  </si>
  <si>
    <t>Podíl pěstujících bytů nebo domácností ( v bytě, na balkónu atd.)</t>
  </si>
  <si>
    <t>Náš tip: 10 % při menší oblibě pěstování, 20 % při střední, 30 % při větší oblibě.</t>
  </si>
  <si>
    <t>Intenzita pěstování (výnos v kg/rok)</t>
  </si>
  <si>
    <r>
      <t>Intenzita pěstování (výnos v kg/m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>/rok)</t>
    </r>
  </si>
  <si>
    <t>Podíl rozlohy veřejné zeleně se záhony</t>
  </si>
  <si>
    <t>Náš tip: 0 % při žádné produkci (běžný současný stav), 1 % při střední, 5 % při větší.</t>
  </si>
  <si>
    <t>Počet ovocných stromů a keřů ve veřejné zeleni</t>
  </si>
  <si>
    <t>Plodnost stromů a keřů ve veřejné zeleni  (kg/strom nebo keř/rok)</t>
  </si>
  <si>
    <t>Doporučené hodnoty: 5 kg/strom či keř/rok v případě menších keřů, 10 kg v případě mixu keřů a stromů, 15 kg v případě převahy stromů.</t>
  </si>
  <si>
    <t>Množství spotřebovaného ovoce, zeleniny a brambor v Česku ročně (data Českého statistického úřadu)</t>
  </si>
  <si>
    <t xml:space="preserve">Tento formulář je dodatkem ke stejnojmenné studii. Skládá se ze tří listů.V prvním listu "Informace o obci" zadáváte informace o své obci, zahrádkách a zeleni v ní dostupné. V druhém listu "Koeficenty" vyplňujete informace o intenzitě pěstování, záhonech a ovocných stromech/keřích na zahrádkách a ve veřejné zeleni. Položka zelenina zahrnuje i brambory. U jednotlivých položek v listu "Koeficienty" naleznete stručné vysvětlivky a doporučené hodnoty, které můžete použít, pokud neznáte přesné hodnoty pro svou obec. Výslednou produkci ovoce a zeleniny najdete ve třetím listu "Výpočty". Veškeré další informace jsou obsaženy ve studii. </t>
  </si>
  <si>
    <t>Počet zahrádkářských osad</t>
  </si>
  <si>
    <r>
      <t>Náš tip: 1 kg/m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při nižší intenzitě, 2 kg/m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při střední, 3 kg/m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při vyšší.</t>
    </r>
  </si>
  <si>
    <t>Výpočty (množství/rok)</t>
  </si>
  <si>
    <r>
      <t>S ohledem na rozlohu sadů se tato hodnota neudává v kg/strom či keř, ale v kg/m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(což je 1/10 t/hektar). Náš tip: 4 kg/m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v případě menších stromů a ménší produktivity sadů, 7 kg/m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v případě střední, 10 kg/m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v případě větší.</t>
    </r>
  </si>
  <si>
    <t>Náš tip: 1 kg/rok při nižší produkci, 2 kg při střední, 3 kg při vyšší.</t>
  </si>
  <si>
    <t>http://www.ieep.cz/wp-content/uploads/2023/02/Jedle_mesto_text.pdf</t>
  </si>
  <si>
    <t xml:space="preserve">http://www.ieep.cz/wp-content/uploads/2023/02/Jedle_mesto_kalkulacka.xlsx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</si>
</sst>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"/>
    <numFmt numFmtId="166" formatCode="0.0%"/>
    <numFmt numFmtId="167" formatCode="#,##0.0"/>
  </numFmts>
  <fonts count="15" x14ac:knownFonts="1"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8"/>
      <color rgb="FF009A86"/>
      <name val="Arial"/>
      <family val="2"/>
      <charset val="238"/>
    </font>
    <font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sz val="36"/>
      <color rgb="FF009A8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Border="1"/>
    <xf numFmtId="0" fontId="2" fillId="0" borderId="0" xfId="0" applyFont="1"/>
    <xf numFmtId="0" fontId="4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/>
    <xf numFmtId="0" fontId="0" fillId="0" borderId="0" xfId="0" applyFill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3" fontId="2" fillId="2" borderId="2" xfId="0" applyNumberFormat="1" applyFont="1" applyFill="1" applyBorder="1"/>
    <xf numFmtId="3" fontId="2" fillId="2" borderId="4" xfId="0" applyNumberFormat="1" applyFont="1" applyFill="1" applyBorder="1"/>
    <xf numFmtId="3" fontId="2" fillId="2" borderId="7" xfId="0" applyNumberFormat="1" applyFont="1" applyFill="1" applyBorder="1"/>
    <xf numFmtId="0" fontId="2" fillId="0" borderId="0" xfId="0" applyFont="1" applyFill="1"/>
    <xf numFmtId="3" fontId="2" fillId="0" borderId="0" xfId="0" applyNumberFormat="1" applyFont="1" applyFill="1" applyBorder="1"/>
    <xf numFmtId="3" fontId="2" fillId="2" borderId="6" xfId="0" applyNumberFormat="1" applyFont="1" applyFill="1" applyBorder="1"/>
    <xf numFmtId="3" fontId="2" fillId="3" borderId="4" xfId="0" applyNumberFormat="1" applyFont="1" applyFill="1" applyBorder="1"/>
    <xf numFmtId="0" fontId="12" fillId="0" borderId="0" xfId="0" applyFont="1" applyAlignment="1">
      <alignment horizontal="left"/>
    </xf>
    <xf numFmtId="0" fontId="12" fillId="0" borderId="0" xfId="0" applyFont="1"/>
    <xf numFmtId="0" fontId="5" fillId="0" borderId="0" xfId="0" applyFont="1" applyAlignment="1">
      <alignment horizontal="left"/>
    </xf>
    <xf numFmtId="0" fontId="14" fillId="0" borderId="0" xfId="0" applyFont="1"/>
    <xf numFmtId="0" fontId="8" fillId="0" borderId="0" xfId="0" applyFont="1" applyBorder="1"/>
    <xf numFmtId="0" fontId="8" fillId="0" borderId="10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8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164" fontId="2" fillId="3" borderId="0" xfId="0" applyNumberFormat="1" applyFont="1" applyFill="1" applyBorder="1"/>
    <xf numFmtId="4" fontId="2" fillId="3" borderId="6" xfId="0" applyNumberFormat="1" applyFont="1" applyFill="1" applyBorder="1"/>
    <xf numFmtId="0" fontId="2" fillId="0" borderId="8" xfId="0" applyFont="1" applyBorder="1"/>
    <xf numFmtId="164" fontId="2" fillId="3" borderId="13" xfId="0" applyNumberFormat="1" applyFont="1" applyFill="1" applyBorder="1"/>
    <xf numFmtId="4" fontId="2" fillId="3" borderId="9" xfId="0" applyNumberFormat="1" applyFont="1" applyFill="1" applyBorder="1"/>
    <xf numFmtId="0" fontId="8" fillId="0" borderId="3" xfId="0" applyFont="1" applyBorder="1"/>
    <xf numFmtId="164" fontId="2" fillId="3" borderId="12" xfId="0" applyNumberFormat="1" applyFont="1" applyFill="1" applyBorder="1"/>
    <xf numFmtId="4" fontId="2" fillId="3" borderId="4" xfId="0" applyNumberFormat="1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0" fontId="2" fillId="0" borderId="8" xfId="0" applyFont="1" applyBorder="1" applyAlignment="1">
      <alignment wrapText="1"/>
    </xf>
    <xf numFmtId="0" fontId="2" fillId="0" borderId="0" xfId="0" applyFont="1" applyFill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7" xfId="0" applyFont="1" applyBorder="1" applyAlignment="1">
      <alignment wrapText="1"/>
    </xf>
    <xf numFmtId="0" fontId="8" fillId="0" borderId="26" xfId="0" applyFont="1" applyBorder="1" applyAlignment="1">
      <alignment wrapText="1"/>
    </xf>
    <xf numFmtId="9" fontId="2" fillId="2" borderId="28" xfId="0" applyNumberFormat="1" applyFont="1" applyFill="1" applyBorder="1"/>
    <xf numFmtId="3" fontId="2" fillId="2" borderId="29" xfId="0" applyNumberFormat="1" applyFont="1" applyFill="1" applyBorder="1"/>
    <xf numFmtId="9" fontId="2" fillId="2" borderId="29" xfId="0" applyNumberFormat="1" applyFont="1" applyFill="1" applyBorder="1"/>
    <xf numFmtId="3" fontId="2" fillId="2" borderId="31" xfId="0" applyNumberFormat="1" applyFont="1" applyFill="1" applyBorder="1"/>
    <xf numFmtId="9" fontId="2" fillId="2" borderId="31" xfId="0" applyNumberFormat="1" applyFont="1" applyFill="1" applyBorder="1"/>
    <xf numFmtId="0" fontId="2" fillId="2" borderId="28" xfId="0" applyFont="1" applyFill="1" applyBorder="1"/>
    <xf numFmtId="166" fontId="2" fillId="2" borderId="28" xfId="0" applyNumberFormat="1" applyFont="1" applyFill="1" applyBorder="1"/>
    <xf numFmtId="167" fontId="2" fillId="3" borderId="17" xfId="0" applyNumberFormat="1" applyFont="1" applyFill="1" applyBorder="1"/>
    <xf numFmtId="167" fontId="2" fillId="3" borderId="22" xfId="0" applyNumberFormat="1" applyFont="1" applyFill="1" applyBorder="1"/>
    <xf numFmtId="167" fontId="2" fillId="3" borderId="33" xfId="0" applyNumberFormat="1" applyFont="1" applyFill="1" applyBorder="1"/>
    <xf numFmtId="167" fontId="2" fillId="3" borderId="32" xfId="0" applyNumberFormat="1" applyFont="1" applyFill="1" applyBorder="1"/>
    <xf numFmtId="9" fontId="2" fillId="3" borderId="34" xfId="1" applyFont="1" applyFill="1" applyBorder="1"/>
    <xf numFmtId="9" fontId="2" fillId="3" borderId="35" xfId="1" applyFont="1" applyFill="1" applyBorder="1"/>
    <xf numFmtId="3" fontId="2" fillId="2" borderId="30" xfId="0" applyNumberFormat="1" applyFont="1" applyFill="1" applyBorder="1"/>
    <xf numFmtId="3" fontId="2" fillId="2" borderId="35" xfId="0" applyNumberFormat="1" applyFont="1" applyFill="1" applyBorder="1"/>
    <xf numFmtId="0" fontId="2" fillId="0" borderId="36" xfId="0" applyFont="1" applyBorder="1"/>
    <xf numFmtId="0" fontId="12" fillId="0" borderId="0" xfId="0" applyFont="1" applyAlignment="1">
      <alignment horizontal="left"/>
    </xf>
    <xf numFmtId="0" fontId="2" fillId="0" borderId="17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justify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justify" vertical="top" wrapText="1"/>
    </xf>
    <xf numFmtId="0" fontId="2" fillId="0" borderId="13" xfId="0" applyFont="1" applyBorder="1" applyAlignment="1">
      <alignment horizontal="justify" vertical="top" wrapText="1"/>
    </xf>
    <xf numFmtId="0" fontId="2" fillId="0" borderId="23" xfId="0" applyFont="1" applyBorder="1" applyAlignment="1">
      <alignment horizontal="justify" vertical="top" wrapText="1"/>
    </xf>
    <xf numFmtId="0" fontId="2" fillId="2" borderId="17" xfId="0" applyFont="1" applyFill="1" applyBorder="1" applyAlignment="1">
      <alignment horizontal="justify" vertical="top" wrapText="1"/>
    </xf>
    <xf numFmtId="0" fontId="2" fillId="2" borderId="18" xfId="0" applyFont="1" applyFill="1" applyBorder="1" applyAlignment="1">
      <alignment horizontal="justify" vertical="top" wrapText="1"/>
    </xf>
    <xf numFmtId="0" fontId="2" fillId="2" borderId="19" xfId="0" applyFont="1" applyFill="1" applyBorder="1" applyAlignment="1">
      <alignment horizontal="justify" vertical="top" wrapText="1"/>
    </xf>
    <xf numFmtId="0" fontId="2" fillId="2" borderId="2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justify" vertical="top" wrapText="1"/>
    </xf>
    <xf numFmtId="0" fontId="2" fillId="2" borderId="21" xfId="0" applyFont="1" applyFill="1" applyBorder="1" applyAlignment="1">
      <alignment horizontal="justify" vertical="top" wrapText="1"/>
    </xf>
    <xf numFmtId="0" fontId="2" fillId="2" borderId="22" xfId="0" applyFont="1" applyFill="1" applyBorder="1" applyAlignment="1">
      <alignment horizontal="justify" vertical="top" wrapText="1"/>
    </xf>
    <xf numFmtId="0" fontId="2" fillId="2" borderId="13" xfId="0" applyFont="1" applyFill="1" applyBorder="1" applyAlignment="1">
      <alignment horizontal="justify" vertical="top" wrapText="1"/>
    </xf>
    <xf numFmtId="0" fontId="2" fillId="2" borderId="23" xfId="0" applyFont="1" applyFill="1" applyBorder="1" applyAlignment="1">
      <alignment horizontal="justify" vertical="top" wrapText="1"/>
    </xf>
    <xf numFmtId="0" fontId="2" fillId="3" borderId="17" xfId="0" applyFont="1" applyFill="1" applyBorder="1" applyAlignment="1">
      <alignment horizontal="justify" vertical="top" wrapText="1"/>
    </xf>
    <xf numFmtId="0" fontId="2" fillId="3" borderId="18" xfId="0" applyFont="1" applyFill="1" applyBorder="1" applyAlignment="1">
      <alignment horizontal="justify" vertical="top" wrapText="1"/>
    </xf>
    <xf numFmtId="0" fontId="2" fillId="3" borderId="19" xfId="0" applyFont="1" applyFill="1" applyBorder="1" applyAlignment="1">
      <alignment horizontal="justify" vertical="top" wrapText="1"/>
    </xf>
    <xf numFmtId="0" fontId="2" fillId="3" borderId="20" xfId="0" applyFont="1" applyFill="1" applyBorder="1" applyAlignment="1">
      <alignment horizontal="justify" vertical="top" wrapText="1"/>
    </xf>
    <xf numFmtId="0" fontId="2" fillId="3" borderId="0" xfId="0" applyFont="1" applyFill="1" applyBorder="1" applyAlignment="1">
      <alignment horizontal="justify" vertical="top" wrapText="1"/>
    </xf>
    <xf numFmtId="0" fontId="2" fillId="3" borderId="21" xfId="0" applyFont="1" applyFill="1" applyBorder="1" applyAlignment="1">
      <alignment horizontal="justify" vertical="top" wrapText="1"/>
    </xf>
    <xf numFmtId="0" fontId="2" fillId="3" borderId="22" xfId="0" applyFont="1" applyFill="1" applyBorder="1" applyAlignment="1">
      <alignment horizontal="justify" vertical="top" wrapText="1"/>
    </xf>
    <xf numFmtId="0" fontId="2" fillId="3" borderId="13" xfId="0" applyFont="1" applyFill="1" applyBorder="1" applyAlignment="1">
      <alignment horizontal="justify" vertical="top" wrapText="1"/>
    </xf>
    <xf numFmtId="0" fontId="2" fillId="3" borderId="23" xfId="0" applyFont="1" applyFill="1" applyBorder="1" applyAlignment="1">
      <alignment horizontal="justify" vertical="top" wrapText="1"/>
    </xf>
    <xf numFmtId="0" fontId="13" fillId="0" borderId="0" xfId="2" applyFont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3" xfId="0" applyFont="1" applyFill="1" applyBorder="1" applyAlignment="1">
      <alignment horizontal="left" wrapText="1"/>
    </xf>
    <xf numFmtId="0" fontId="0" fillId="0" borderId="12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left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8165</xdr:colOff>
      <xdr:row>23</xdr:row>
      <xdr:rowOff>16329</xdr:rowOff>
    </xdr:from>
    <xdr:to>
      <xdr:col>6</xdr:col>
      <xdr:colOff>174793</xdr:colOff>
      <xdr:row>26</xdr:row>
      <xdr:rowOff>164829</xdr:rowOff>
    </xdr:to>
    <xdr:pic>
      <xdr:nvPicPr>
        <xdr:cNvPr id="2" name="Obrázek 1" descr="Image result for logo opvvv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040" y="3769179"/>
          <a:ext cx="3214628" cy="720000"/>
        </a:xfrm>
        <a:prstGeom prst="rect">
          <a:avLst/>
        </a:prstGeom>
        <a:noFill/>
        <a:ln>
          <a:solidFill>
            <a:schemeClr val="accent1"/>
          </a:solidFill>
        </a:ln>
      </xdr:spPr>
    </xdr:pic>
    <xdr:clientData/>
  </xdr:twoCellAnchor>
  <xdr:twoCellAnchor editAs="oneCell">
    <xdr:from>
      <xdr:col>11</xdr:col>
      <xdr:colOff>370846</xdr:colOff>
      <xdr:row>23</xdr:row>
      <xdr:rowOff>12143</xdr:rowOff>
    </xdr:from>
    <xdr:to>
      <xdr:col>17</xdr:col>
      <xdr:colOff>283621</xdr:colOff>
      <xdr:row>26</xdr:row>
      <xdr:rowOff>160643</xdr:rowOff>
    </xdr:to>
    <xdr:pic>
      <xdr:nvPicPr>
        <xdr:cNvPr id="4" name="Obrázek 3" descr="C:\Users\Ondra\Desktop\SMART\Loga\logo_city_region_community_cerna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9731" y="3763528"/>
          <a:ext cx="3561582" cy="720000"/>
        </a:xfrm>
        <a:prstGeom prst="rect">
          <a:avLst/>
        </a:prstGeom>
        <a:noFill/>
        <a:ln>
          <a:solidFill>
            <a:schemeClr val="accent1"/>
          </a:solidFill>
        </a:ln>
      </xdr:spPr>
    </xdr:pic>
    <xdr:clientData/>
  </xdr:twoCellAnchor>
  <xdr:twoCellAnchor editAs="oneCell">
    <xdr:from>
      <xdr:col>17</xdr:col>
      <xdr:colOff>294439</xdr:colOff>
      <xdr:row>23</xdr:row>
      <xdr:rowOff>11304</xdr:rowOff>
    </xdr:from>
    <xdr:to>
      <xdr:col>21</xdr:col>
      <xdr:colOff>12743</xdr:colOff>
      <xdr:row>26</xdr:row>
      <xdr:rowOff>159804</xdr:rowOff>
    </xdr:to>
    <xdr:pic>
      <xdr:nvPicPr>
        <xdr:cNvPr id="5" name="obrázek 2" descr="C:\Users\Michal\Desktop\JVS_UJEP\DATA\ZNACKA\UJEP\CZ\LOGO_UJEP_CZ_RGB_standard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339651" y="4766477"/>
          <a:ext cx="2150842" cy="720000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183173</xdr:colOff>
      <xdr:row>23</xdr:row>
      <xdr:rowOff>14653</xdr:rowOff>
    </xdr:from>
    <xdr:to>
      <xdr:col>11</xdr:col>
      <xdr:colOff>366381</xdr:colOff>
      <xdr:row>26</xdr:row>
      <xdr:rowOff>163153</xdr:rowOff>
    </xdr:to>
    <xdr:pic>
      <xdr:nvPicPr>
        <xdr:cNvPr id="6" name="Picture 7"/>
        <xdr:cNvPicPr>
          <a:picLocks noChangeAspect="1"/>
        </xdr:cNvPicPr>
      </xdr:nvPicPr>
      <xdr:blipFill>
        <a:blip xmlns:r="http://schemas.openxmlformats.org/officeDocument/2006/relationships" r:embed="rId4"/>
        <a:srcRect l="58147" t="33401" r="19415" b="50781"/>
        <a:stretch>
          <a:fillRect/>
        </a:stretch>
      </xdr:blipFill>
      <xdr:spPr bwMode="auto">
        <a:xfrm>
          <a:off x="3751385" y="3766038"/>
          <a:ext cx="3223881" cy="720000"/>
        </a:xfrm>
        <a:prstGeom prst="rect">
          <a:avLst/>
        </a:prstGeom>
        <a:noFill/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eep.cz/wp-content/uploads/2023/02/Jedle_mesto_kalkulacka.xlsx" TargetMode="External"/><Relationship Id="rId1" Type="http://schemas.openxmlformats.org/officeDocument/2006/relationships/hyperlink" Target="http://www.ieep.cz/wp-content/uploads/2023/02/Jedle_mesto_text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2"/>
  <sheetViews>
    <sheetView tabSelected="1" zoomScaleNormal="100" workbookViewId="0">
      <selection activeCell="N9" sqref="N9"/>
    </sheetView>
  </sheetViews>
  <sheetFormatPr defaultRowHeight="15" x14ac:dyDescent="0.25"/>
  <cols>
    <col min="1" max="1" width="4.7109375" customWidth="1"/>
  </cols>
  <sheetData>
    <row r="2" spans="2:18" ht="44.25" x14ac:dyDescent="0.55000000000000004">
      <c r="B2" s="26" t="s">
        <v>33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8" ht="15.75" customHeight="1" x14ac:dyDescent="0.55000000000000004"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2:18" ht="24.75" customHeight="1" x14ac:dyDescent="0.55000000000000004">
      <c r="B4" s="25" t="s">
        <v>39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2:18" ht="15.75" customHeight="1" x14ac:dyDescent="0.55000000000000004">
      <c r="B5" s="8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8" ht="18.75" x14ac:dyDescent="0.3">
      <c r="B6" s="23" t="s">
        <v>26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2:18" ht="18.75" x14ac:dyDescent="0.3">
      <c r="B7" s="70" t="s">
        <v>28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2:18" ht="18.75" x14ac:dyDescent="0.3">
      <c r="B8" s="24" t="s">
        <v>40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2:18" ht="18.75" x14ac:dyDescent="0.3">
      <c r="B9" s="24" t="s">
        <v>27</v>
      </c>
      <c r="C9" s="98" t="s">
        <v>89</v>
      </c>
      <c r="D9" s="98"/>
      <c r="E9" s="98"/>
      <c r="F9" s="98"/>
      <c r="G9" s="98"/>
      <c r="H9" s="98"/>
      <c r="I9" s="98"/>
      <c r="J9" s="98"/>
      <c r="K9" s="98"/>
      <c r="L9" s="98"/>
      <c r="M9" s="24"/>
      <c r="N9" s="24"/>
      <c r="O9" s="24"/>
      <c r="P9" s="24"/>
    </row>
    <row r="10" spans="2:18" ht="18.75" x14ac:dyDescent="0.3">
      <c r="B10" s="24"/>
      <c r="C10" s="98" t="s">
        <v>90</v>
      </c>
      <c r="D10" s="98"/>
      <c r="E10" s="98"/>
      <c r="F10" s="98"/>
      <c r="G10" s="98"/>
      <c r="H10" s="98"/>
      <c r="I10" s="98"/>
      <c r="J10" s="98"/>
      <c r="K10" s="98"/>
      <c r="L10" s="98"/>
      <c r="M10" s="24"/>
      <c r="N10" s="24"/>
      <c r="O10" s="24"/>
      <c r="P10" s="24"/>
    </row>
    <row r="12" spans="2:18" ht="15" customHeight="1" x14ac:dyDescent="0.25">
      <c r="B12" s="71" t="s">
        <v>83</v>
      </c>
      <c r="C12" s="72"/>
      <c r="D12" s="72"/>
      <c r="E12" s="72"/>
      <c r="F12" s="72"/>
      <c r="G12" s="72"/>
      <c r="H12" s="73"/>
      <c r="J12" s="80" t="s">
        <v>37</v>
      </c>
      <c r="K12" s="81"/>
      <c r="L12" s="81"/>
      <c r="M12" s="82"/>
      <c r="O12" s="71" t="s">
        <v>48</v>
      </c>
      <c r="P12" s="72"/>
      <c r="Q12" s="72"/>
      <c r="R12" s="73"/>
    </row>
    <row r="13" spans="2:18" ht="15.75" customHeight="1" x14ac:dyDescent="0.25">
      <c r="B13" s="74"/>
      <c r="C13" s="75"/>
      <c r="D13" s="75"/>
      <c r="E13" s="75"/>
      <c r="F13" s="75"/>
      <c r="G13" s="75"/>
      <c r="H13" s="76"/>
      <c r="J13" s="83"/>
      <c r="K13" s="84"/>
      <c r="L13" s="84"/>
      <c r="M13" s="85"/>
      <c r="O13" s="74"/>
      <c r="P13" s="75"/>
      <c r="Q13" s="75"/>
      <c r="R13" s="76"/>
    </row>
    <row r="14" spans="2:18" ht="15.75" customHeight="1" x14ac:dyDescent="0.25">
      <c r="B14" s="74"/>
      <c r="C14" s="75"/>
      <c r="D14" s="75"/>
      <c r="E14" s="75"/>
      <c r="F14" s="75"/>
      <c r="G14" s="75"/>
      <c r="H14" s="76"/>
      <c r="J14" s="86"/>
      <c r="K14" s="87"/>
      <c r="L14" s="87"/>
      <c r="M14" s="88"/>
      <c r="O14" s="74"/>
      <c r="P14" s="75"/>
      <c r="Q14" s="75"/>
      <c r="R14" s="76"/>
    </row>
    <row r="15" spans="2:18" ht="15" customHeight="1" x14ac:dyDescent="0.25">
      <c r="B15" s="74"/>
      <c r="C15" s="75"/>
      <c r="D15" s="75"/>
      <c r="E15" s="75"/>
      <c r="F15" s="75"/>
      <c r="G15" s="75"/>
      <c r="H15" s="76"/>
      <c r="J15" s="4"/>
      <c r="K15" s="4"/>
      <c r="L15" s="4"/>
      <c r="M15" s="4"/>
      <c r="O15" s="74"/>
      <c r="P15" s="75"/>
      <c r="Q15" s="75"/>
      <c r="R15" s="76"/>
    </row>
    <row r="16" spans="2:18" ht="15" customHeight="1" x14ac:dyDescent="0.25">
      <c r="B16" s="74"/>
      <c r="C16" s="75"/>
      <c r="D16" s="75"/>
      <c r="E16" s="75"/>
      <c r="F16" s="75"/>
      <c r="G16" s="75"/>
      <c r="H16" s="76"/>
      <c r="J16" s="5"/>
      <c r="K16" s="5"/>
      <c r="L16" s="5"/>
      <c r="M16" s="5"/>
      <c r="O16" s="74"/>
      <c r="P16" s="75"/>
      <c r="Q16" s="75"/>
      <c r="R16" s="76"/>
    </row>
    <row r="17" spans="2:18" ht="15.75" customHeight="1" x14ac:dyDescent="0.25">
      <c r="B17" s="74"/>
      <c r="C17" s="75"/>
      <c r="D17" s="75"/>
      <c r="E17" s="75"/>
      <c r="F17" s="75"/>
      <c r="G17" s="75"/>
      <c r="H17" s="76"/>
      <c r="J17" s="89" t="s">
        <v>38</v>
      </c>
      <c r="K17" s="90"/>
      <c r="L17" s="90"/>
      <c r="M17" s="91"/>
      <c r="O17" s="74"/>
      <c r="P17" s="75"/>
      <c r="Q17" s="75"/>
      <c r="R17" s="76"/>
    </row>
    <row r="18" spans="2:18" ht="15.75" customHeight="1" x14ac:dyDescent="0.25">
      <c r="B18" s="74"/>
      <c r="C18" s="75"/>
      <c r="D18" s="75"/>
      <c r="E18" s="75"/>
      <c r="F18" s="75"/>
      <c r="G18" s="75"/>
      <c r="H18" s="76"/>
      <c r="J18" s="92"/>
      <c r="K18" s="93"/>
      <c r="L18" s="93"/>
      <c r="M18" s="94"/>
      <c r="O18" s="77"/>
      <c r="P18" s="78"/>
      <c r="Q18" s="78"/>
      <c r="R18" s="79"/>
    </row>
    <row r="19" spans="2:18" ht="15.75" customHeight="1" x14ac:dyDescent="0.25">
      <c r="B19" s="74"/>
      <c r="C19" s="75"/>
      <c r="D19" s="75"/>
      <c r="E19" s="75"/>
      <c r="F19" s="75"/>
      <c r="G19" s="75"/>
      <c r="H19" s="76"/>
      <c r="J19" s="95"/>
      <c r="K19" s="96"/>
      <c r="L19" s="96"/>
      <c r="M19" s="97"/>
    </row>
    <row r="20" spans="2:18" ht="15" customHeight="1" x14ac:dyDescent="0.25">
      <c r="B20" s="74"/>
      <c r="C20" s="75"/>
      <c r="D20" s="75"/>
      <c r="E20" s="75"/>
      <c r="F20" s="75"/>
      <c r="G20" s="75"/>
      <c r="H20" s="76"/>
    </row>
    <row r="21" spans="2:18" ht="15" customHeight="1" x14ac:dyDescent="0.25">
      <c r="B21" s="74"/>
      <c r="C21" s="75"/>
      <c r="D21" s="75"/>
      <c r="E21" s="75"/>
      <c r="F21" s="75"/>
      <c r="G21" s="75"/>
      <c r="H21" s="76"/>
    </row>
    <row r="22" spans="2:18" ht="15.75" customHeight="1" x14ac:dyDescent="0.25">
      <c r="B22" s="77"/>
      <c r="C22" s="78"/>
      <c r="D22" s="78"/>
      <c r="E22" s="78"/>
      <c r="F22" s="78"/>
      <c r="G22" s="78"/>
      <c r="H22" s="79"/>
    </row>
  </sheetData>
  <mergeCells count="7">
    <mergeCell ref="B7:R7"/>
    <mergeCell ref="B12:H22"/>
    <mergeCell ref="J12:M14"/>
    <mergeCell ref="J17:M19"/>
    <mergeCell ref="O12:R18"/>
    <mergeCell ref="C9:L9"/>
    <mergeCell ref="C10:L10"/>
  </mergeCells>
  <hyperlinks>
    <hyperlink ref="C9" r:id="rId1"/>
    <hyperlink ref="C10" r:id="rId2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6"/>
  <sheetViews>
    <sheetView topLeftCell="A7" zoomScaleNormal="100" workbookViewId="0">
      <selection activeCell="C25" sqref="C25"/>
    </sheetView>
  </sheetViews>
  <sheetFormatPr defaultRowHeight="15" x14ac:dyDescent="0.25"/>
  <cols>
    <col min="1" max="1" width="4.7109375" customWidth="1"/>
    <col min="2" max="2" width="87.42578125" customWidth="1"/>
    <col min="3" max="3" width="18.140625" customWidth="1"/>
  </cols>
  <sheetData>
    <row r="2" spans="2:3" ht="21" x14ac:dyDescent="0.35">
      <c r="B2" s="9" t="s">
        <v>41</v>
      </c>
    </row>
    <row r="4" spans="2:3" ht="16.5" thickBot="1" x14ac:dyDescent="0.3">
      <c r="B4" s="10" t="s">
        <v>3</v>
      </c>
      <c r="C4" s="2"/>
    </row>
    <row r="5" spans="2:3" ht="15.75" x14ac:dyDescent="0.25">
      <c r="B5" s="11" t="s">
        <v>4</v>
      </c>
      <c r="C5" s="67"/>
    </row>
    <row r="6" spans="2:3" ht="16.5" thickBot="1" x14ac:dyDescent="0.3">
      <c r="B6" s="12" t="s">
        <v>42</v>
      </c>
      <c r="C6" s="68"/>
    </row>
    <row r="7" spans="2:3" ht="15.75" x14ac:dyDescent="0.25">
      <c r="B7" s="2"/>
      <c r="C7" s="2"/>
    </row>
    <row r="8" spans="2:3" ht="16.5" thickBot="1" x14ac:dyDescent="0.3">
      <c r="B8" s="10" t="s">
        <v>1</v>
      </c>
      <c r="C8" s="2"/>
    </row>
    <row r="9" spans="2:3" ht="16.5" thickBot="1" x14ac:dyDescent="0.3">
      <c r="B9" s="48" t="s">
        <v>0</v>
      </c>
      <c r="C9" s="18"/>
    </row>
    <row r="10" spans="2:3" ht="15.75" x14ac:dyDescent="0.25">
      <c r="B10" s="2"/>
      <c r="C10" s="2"/>
    </row>
    <row r="11" spans="2:3" ht="16.5" thickBot="1" x14ac:dyDescent="0.3">
      <c r="B11" s="10" t="s">
        <v>2</v>
      </c>
      <c r="C11" s="2"/>
    </row>
    <row r="12" spans="2:3" ht="15.75" x14ac:dyDescent="0.25">
      <c r="B12" s="49" t="s">
        <v>84</v>
      </c>
      <c r="C12" s="16"/>
    </row>
    <row r="13" spans="2:3" ht="16.5" thickBot="1" x14ac:dyDescent="0.3">
      <c r="B13" s="50" t="s">
        <v>7</v>
      </c>
      <c r="C13" s="17"/>
    </row>
    <row r="14" spans="2:3" ht="15.75" x14ac:dyDescent="0.25">
      <c r="B14" s="2"/>
      <c r="C14" s="19"/>
    </row>
    <row r="15" spans="2:3" ht="16.5" thickBot="1" x14ac:dyDescent="0.3">
      <c r="B15" s="10" t="s">
        <v>5</v>
      </c>
      <c r="C15" s="2"/>
    </row>
    <row r="16" spans="2:3" ht="15.75" x14ac:dyDescent="0.25">
      <c r="B16" s="49" t="s">
        <v>6</v>
      </c>
      <c r="C16" s="16"/>
    </row>
    <row r="17" spans="2:3" ht="16.5" thickBot="1" x14ac:dyDescent="0.3">
      <c r="B17" s="50" t="s">
        <v>21</v>
      </c>
      <c r="C17" s="17"/>
    </row>
    <row r="18" spans="2:3" ht="15.75" x14ac:dyDescent="0.25">
      <c r="B18" s="13"/>
      <c r="C18" s="20"/>
    </row>
    <row r="19" spans="2:3" ht="16.5" thickBot="1" x14ac:dyDescent="0.3">
      <c r="B19" s="10" t="s">
        <v>8</v>
      </c>
      <c r="C19" s="2"/>
    </row>
    <row r="20" spans="2:3" ht="18.75" thickBot="1" x14ac:dyDescent="0.3">
      <c r="B20" s="48" t="s">
        <v>43</v>
      </c>
      <c r="C20" s="18"/>
    </row>
    <row r="21" spans="2:3" ht="15.75" x14ac:dyDescent="0.25">
      <c r="B21" s="2"/>
      <c r="C21" s="2"/>
    </row>
    <row r="22" spans="2:3" ht="16.5" thickBot="1" x14ac:dyDescent="0.3">
      <c r="B22" s="10" t="s">
        <v>9</v>
      </c>
      <c r="C22" s="2"/>
    </row>
    <row r="23" spans="2:3" ht="18" x14ac:dyDescent="0.25">
      <c r="B23" s="49" t="s">
        <v>44</v>
      </c>
      <c r="C23" s="16"/>
    </row>
    <row r="24" spans="2:3" ht="18" x14ac:dyDescent="0.25">
      <c r="B24" s="51" t="s">
        <v>45</v>
      </c>
      <c r="C24" s="21"/>
    </row>
    <row r="25" spans="2:3" ht="17.25" customHeight="1" x14ac:dyDescent="0.25">
      <c r="B25" s="52" t="s">
        <v>46</v>
      </c>
      <c r="C25" s="21"/>
    </row>
    <row r="26" spans="2:3" ht="16.5" thickBot="1" x14ac:dyDescent="0.3">
      <c r="B26" s="53" t="s">
        <v>20</v>
      </c>
      <c r="C26" s="22">
        <f>SUM(C23:C25)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2"/>
  <sheetViews>
    <sheetView topLeftCell="A64" zoomScaleNormal="100" workbookViewId="0">
      <selection activeCell="C81" sqref="C81"/>
    </sheetView>
  </sheetViews>
  <sheetFormatPr defaultRowHeight="15" x14ac:dyDescent="0.25"/>
  <cols>
    <col min="2" max="2" width="88.85546875" customWidth="1"/>
    <col min="3" max="3" width="23.7109375" customWidth="1"/>
    <col min="5" max="6" width="18.5703125" customWidth="1"/>
  </cols>
  <sheetData>
    <row r="2" spans="2:3" ht="21" x14ac:dyDescent="0.35">
      <c r="B2" s="9" t="s">
        <v>34</v>
      </c>
    </row>
    <row r="3" spans="2:3" x14ac:dyDescent="0.25">
      <c r="B3" s="1"/>
      <c r="C3" s="1"/>
    </row>
    <row r="4" spans="2:3" ht="16.5" thickBot="1" x14ac:dyDescent="0.3">
      <c r="B4" s="27" t="s">
        <v>1</v>
      </c>
      <c r="C4" s="13"/>
    </row>
    <row r="5" spans="2:3" ht="20.100000000000001" customHeight="1" x14ac:dyDescent="0.25">
      <c r="B5" s="49" t="s">
        <v>50</v>
      </c>
      <c r="C5" s="54"/>
    </row>
    <row r="6" spans="2:3" ht="15.95" customHeight="1" x14ac:dyDescent="0.25">
      <c r="B6" s="99" t="s">
        <v>51</v>
      </c>
      <c r="C6" s="100"/>
    </row>
    <row r="7" spans="2:3" ht="12" customHeight="1" x14ac:dyDescent="0.25">
      <c r="B7" s="28"/>
      <c r="C7" s="29"/>
    </row>
    <row r="8" spans="2:3" ht="20.100000000000001" customHeight="1" x14ac:dyDescent="0.25">
      <c r="B8" s="14" t="s">
        <v>52</v>
      </c>
      <c r="C8" s="55"/>
    </row>
    <row r="9" spans="2:3" ht="15.95" customHeight="1" x14ac:dyDescent="0.25">
      <c r="B9" s="99" t="s">
        <v>53</v>
      </c>
      <c r="C9" s="100"/>
    </row>
    <row r="10" spans="2:3" ht="12" customHeight="1" x14ac:dyDescent="0.25">
      <c r="B10" s="28"/>
      <c r="C10" s="29"/>
    </row>
    <row r="11" spans="2:3" ht="20.100000000000001" customHeight="1" x14ac:dyDescent="0.25">
      <c r="B11" s="14" t="s">
        <v>54</v>
      </c>
      <c r="C11" s="56"/>
    </row>
    <row r="12" spans="2:3" ht="15.95" customHeight="1" x14ac:dyDescent="0.25">
      <c r="B12" s="99" t="s">
        <v>55</v>
      </c>
      <c r="C12" s="100"/>
    </row>
    <row r="13" spans="2:3" ht="12" customHeight="1" x14ac:dyDescent="0.25">
      <c r="B13" s="30"/>
      <c r="C13" s="29"/>
    </row>
    <row r="14" spans="2:3" ht="20.100000000000001" customHeight="1" x14ac:dyDescent="0.25">
      <c r="B14" s="14" t="s">
        <v>64</v>
      </c>
      <c r="C14" s="55"/>
    </row>
    <row r="15" spans="2:3" ht="15.95" customHeight="1" x14ac:dyDescent="0.25">
      <c r="B15" s="99" t="s">
        <v>85</v>
      </c>
      <c r="C15" s="100"/>
    </row>
    <row r="16" spans="2:3" ht="12" customHeight="1" x14ac:dyDescent="0.25">
      <c r="B16" s="30"/>
      <c r="C16" s="29"/>
    </row>
    <row r="17" spans="2:3" ht="20.100000000000001" customHeight="1" x14ac:dyDescent="0.25">
      <c r="B17" s="14" t="s">
        <v>56</v>
      </c>
      <c r="C17" s="55"/>
    </row>
    <row r="18" spans="2:3" ht="15.95" customHeight="1" x14ac:dyDescent="0.25">
      <c r="B18" s="99" t="s">
        <v>67</v>
      </c>
      <c r="C18" s="100"/>
    </row>
    <row r="19" spans="2:3" ht="12" customHeight="1" x14ac:dyDescent="0.25">
      <c r="B19" s="30"/>
      <c r="C19" s="29"/>
    </row>
    <row r="20" spans="2:3" ht="20.100000000000001" customHeight="1" x14ac:dyDescent="0.25">
      <c r="B20" s="14" t="s">
        <v>58</v>
      </c>
      <c r="C20" s="55"/>
    </row>
    <row r="21" spans="2:3" ht="15.95" customHeight="1" thickBot="1" x14ac:dyDescent="0.3">
      <c r="B21" s="101" t="s">
        <v>57</v>
      </c>
      <c r="C21" s="102"/>
    </row>
    <row r="22" spans="2:3" ht="15.75" x14ac:dyDescent="0.25">
      <c r="B22" s="2"/>
      <c r="C22" s="2"/>
    </row>
    <row r="23" spans="2:3" ht="15.75" x14ac:dyDescent="0.25">
      <c r="B23" s="2"/>
      <c r="C23" s="2"/>
    </row>
    <row r="24" spans="2:3" ht="16.5" thickBot="1" x14ac:dyDescent="0.3">
      <c r="B24" s="10" t="s">
        <v>16</v>
      </c>
      <c r="C24" s="2"/>
    </row>
    <row r="25" spans="2:3" ht="20.100000000000001" customHeight="1" x14ac:dyDescent="0.25">
      <c r="B25" s="11" t="s">
        <v>60</v>
      </c>
      <c r="C25" s="54"/>
    </row>
    <row r="26" spans="2:3" ht="15.95" customHeight="1" x14ac:dyDescent="0.25">
      <c r="B26" s="99" t="s">
        <v>59</v>
      </c>
      <c r="C26" s="100"/>
    </row>
    <row r="27" spans="2:3" ht="12" customHeight="1" x14ac:dyDescent="0.25">
      <c r="B27" s="28"/>
      <c r="C27" s="29"/>
    </row>
    <row r="28" spans="2:3" ht="20.100000000000001" customHeight="1" x14ac:dyDescent="0.25">
      <c r="B28" s="14" t="s">
        <v>61</v>
      </c>
      <c r="C28" s="57"/>
    </row>
    <row r="29" spans="2:3" ht="15.95" customHeight="1" x14ac:dyDescent="0.25">
      <c r="B29" s="99" t="s">
        <v>62</v>
      </c>
      <c r="C29" s="100"/>
    </row>
    <row r="30" spans="2:3" ht="12" customHeight="1" x14ac:dyDescent="0.25">
      <c r="B30" s="28"/>
      <c r="C30" s="29"/>
    </row>
    <row r="31" spans="2:3" ht="20.100000000000001" customHeight="1" x14ac:dyDescent="0.25">
      <c r="B31" s="14" t="s">
        <v>54</v>
      </c>
      <c r="C31" s="58"/>
    </row>
    <row r="32" spans="2:3" ht="15.95" customHeight="1" x14ac:dyDescent="0.25">
      <c r="B32" s="99" t="s">
        <v>63</v>
      </c>
      <c r="C32" s="100"/>
    </row>
    <row r="33" spans="2:3" ht="12" customHeight="1" x14ac:dyDescent="0.25">
      <c r="B33" s="30"/>
      <c r="C33" s="29"/>
    </row>
    <row r="34" spans="2:3" ht="20.100000000000001" customHeight="1" x14ac:dyDescent="0.25">
      <c r="B34" s="14" t="s">
        <v>64</v>
      </c>
      <c r="C34" s="57"/>
    </row>
    <row r="35" spans="2:3" ht="15.95" customHeight="1" x14ac:dyDescent="0.25">
      <c r="B35" s="99" t="s">
        <v>70</v>
      </c>
      <c r="C35" s="100"/>
    </row>
    <row r="36" spans="2:3" ht="12" customHeight="1" x14ac:dyDescent="0.25">
      <c r="B36" s="30"/>
      <c r="C36" s="29"/>
    </row>
    <row r="37" spans="2:3" ht="20.100000000000001" customHeight="1" x14ac:dyDescent="0.25">
      <c r="B37" s="14" t="s">
        <v>56</v>
      </c>
      <c r="C37" s="57"/>
    </row>
    <row r="38" spans="2:3" ht="15.95" customHeight="1" x14ac:dyDescent="0.25">
      <c r="B38" s="99" t="s">
        <v>66</v>
      </c>
      <c r="C38" s="100"/>
    </row>
    <row r="39" spans="2:3" ht="12" customHeight="1" x14ac:dyDescent="0.25">
      <c r="B39" s="30"/>
      <c r="C39" s="29"/>
    </row>
    <row r="40" spans="2:3" ht="20.100000000000001" customHeight="1" x14ac:dyDescent="0.25">
      <c r="B40" s="14" t="s">
        <v>65</v>
      </c>
      <c r="C40" s="57"/>
    </row>
    <row r="41" spans="2:3" ht="15.95" customHeight="1" thickBot="1" x14ac:dyDescent="0.3">
      <c r="B41" s="101" t="s">
        <v>57</v>
      </c>
      <c r="C41" s="102"/>
    </row>
    <row r="42" spans="2:3" ht="15.75" x14ac:dyDescent="0.25">
      <c r="B42" s="2"/>
      <c r="C42" s="2"/>
    </row>
    <row r="43" spans="2:3" ht="15.75" x14ac:dyDescent="0.25">
      <c r="B43" s="2"/>
      <c r="C43" s="2"/>
    </row>
    <row r="44" spans="2:3" ht="16.5" thickBot="1" x14ac:dyDescent="0.3">
      <c r="B44" s="10" t="s">
        <v>5</v>
      </c>
      <c r="C44" s="2"/>
    </row>
    <row r="45" spans="2:3" ht="20.100000000000001" customHeight="1" x14ac:dyDescent="0.25">
      <c r="B45" s="11" t="s">
        <v>68</v>
      </c>
      <c r="C45" s="54"/>
    </row>
    <row r="46" spans="2:3" ht="15.95" customHeight="1" x14ac:dyDescent="0.25">
      <c r="B46" s="99" t="s">
        <v>59</v>
      </c>
      <c r="C46" s="100"/>
    </row>
    <row r="47" spans="2:3" ht="12" customHeight="1" x14ac:dyDescent="0.25">
      <c r="B47" s="28"/>
      <c r="C47" s="29"/>
    </row>
    <row r="48" spans="2:3" ht="20.100000000000001" customHeight="1" x14ac:dyDescent="0.25">
      <c r="B48" s="14" t="s">
        <v>49</v>
      </c>
      <c r="C48" s="57"/>
    </row>
    <row r="49" spans="2:3" ht="15.95" customHeight="1" x14ac:dyDescent="0.25">
      <c r="B49" s="99" t="s">
        <v>69</v>
      </c>
      <c r="C49" s="100"/>
    </row>
    <row r="50" spans="2:3" ht="12" customHeight="1" x14ac:dyDescent="0.25">
      <c r="B50" s="30"/>
      <c r="C50" s="29"/>
    </row>
    <row r="51" spans="2:3" ht="20.100000000000001" customHeight="1" x14ac:dyDescent="0.25">
      <c r="B51" s="14" t="s">
        <v>64</v>
      </c>
      <c r="C51" s="57"/>
    </row>
    <row r="52" spans="2:3" ht="15.95" customHeight="1" x14ac:dyDescent="0.25">
      <c r="B52" s="99" t="s">
        <v>47</v>
      </c>
      <c r="C52" s="100"/>
    </row>
    <row r="53" spans="2:3" ht="12" customHeight="1" x14ac:dyDescent="0.25">
      <c r="B53" s="28"/>
      <c r="C53" s="29"/>
    </row>
    <row r="54" spans="2:3" ht="20.100000000000001" customHeight="1" x14ac:dyDescent="0.25">
      <c r="B54" s="14" t="s">
        <v>71</v>
      </c>
      <c r="C54" s="57"/>
    </row>
    <row r="55" spans="2:3" ht="15.95" customHeight="1" x14ac:dyDescent="0.25">
      <c r="B55" s="99" t="s">
        <v>30</v>
      </c>
      <c r="C55" s="100"/>
    </row>
    <row r="56" spans="2:3" ht="12" customHeight="1" x14ac:dyDescent="0.25">
      <c r="B56" s="30"/>
      <c r="C56" s="29"/>
    </row>
    <row r="57" spans="2:3" ht="20.100000000000001" customHeight="1" x14ac:dyDescent="0.25">
      <c r="B57" s="14" t="s">
        <v>72</v>
      </c>
      <c r="C57" s="57"/>
    </row>
    <row r="58" spans="2:3" ht="15.95" customHeight="1" thickBot="1" x14ac:dyDescent="0.3">
      <c r="B58" s="101" t="s">
        <v>57</v>
      </c>
      <c r="C58" s="102"/>
    </row>
    <row r="59" spans="2:3" ht="15.75" x14ac:dyDescent="0.25">
      <c r="B59" s="2"/>
      <c r="C59" s="2"/>
    </row>
    <row r="60" spans="2:3" ht="16.5" thickBot="1" x14ac:dyDescent="0.3">
      <c r="B60" s="10" t="s">
        <v>36</v>
      </c>
      <c r="C60" s="2"/>
    </row>
    <row r="61" spans="2:3" ht="20.100000000000001" customHeight="1" x14ac:dyDescent="0.25">
      <c r="B61" s="11" t="s">
        <v>73</v>
      </c>
      <c r="C61" s="54"/>
    </row>
    <row r="62" spans="2:3" x14ac:dyDescent="0.25">
      <c r="B62" s="99" t="s">
        <v>74</v>
      </c>
      <c r="C62" s="100"/>
    </row>
    <row r="63" spans="2:3" ht="12" customHeight="1" x14ac:dyDescent="0.25">
      <c r="B63" s="28"/>
      <c r="C63" s="29"/>
    </row>
    <row r="64" spans="2:3" ht="20.100000000000001" customHeight="1" x14ac:dyDescent="0.25">
      <c r="B64" s="14" t="s">
        <v>75</v>
      </c>
      <c r="C64" s="57"/>
    </row>
    <row r="65" spans="2:3" ht="15.75" thickBot="1" x14ac:dyDescent="0.3">
      <c r="B65" s="103" t="s">
        <v>88</v>
      </c>
      <c r="C65" s="104"/>
    </row>
    <row r="66" spans="2:3" ht="15.75" x14ac:dyDescent="0.25">
      <c r="B66" s="2"/>
      <c r="C66" s="2"/>
    </row>
    <row r="67" spans="2:3" ht="16.5" thickBot="1" x14ac:dyDescent="0.3">
      <c r="B67" s="10" t="s">
        <v>8</v>
      </c>
      <c r="C67" s="2"/>
    </row>
    <row r="68" spans="2:3" ht="20.100000000000001" customHeight="1" x14ac:dyDescent="0.25">
      <c r="B68" s="11" t="s">
        <v>76</v>
      </c>
      <c r="C68" s="59"/>
    </row>
    <row r="69" spans="2:3" ht="36" customHeight="1" thickBot="1" x14ac:dyDescent="0.3">
      <c r="B69" s="101" t="s">
        <v>87</v>
      </c>
      <c r="C69" s="102"/>
    </row>
    <row r="70" spans="2:3" ht="15.75" x14ac:dyDescent="0.25">
      <c r="B70" s="2"/>
      <c r="C70" s="2"/>
    </row>
    <row r="71" spans="2:3" ht="16.5" thickBot="1" x14ac:dyDescent="0.3">
      <c r="B71" s="10" t="s">
        <v>9</v>
      </c>
      <c r="C71" s="2"/>
    </row>
    <row r="72" spans="2:3" ht="20.100000000000001" customHeight="1" x14ac:dyDescent="0.25">
      <c r="B72" s="11" t="s">
        <v>77</v>
      </c>
      <c r="C72" s="60"/>
    </row>
    <row r="73" spans="2:3" x14ac:dyDescent="0.25">
      <c r="B73" s="99" t="s">
        <v>78</v>
      </c>
      <c r="C73" s="100"/>
    </row>
    <row r="74" spans="2:3" ht="12" customHeight="1" x14ac:dyDescent="0.25">
      <c r="B74" s="30"/>
      <c r="C74" s="29"/>
    </row>
    <row r="75" spans="2:3" ht="20.100000000000001" customHeight="1" x14ac:dyDescent="0.25">
      <c r="B75" s="14" t="s">
        <v>64</v>
      </c>
      <c r="C75" s="57"/>
    </row>
    <row r="76" spans="2:3" ht="17.25" x14ac:dyDescent="0.25">
      <c r="B76" s="99" t="s">
        <v>47</v>
      </c>
      <c r="C76" s="100"/>
    </row>
    <row r="77" spans="2:3" ht="12" customHeight="1" x14ac:dyDescent="0.25">
      <c r="B77" s="31"/>
      <c r="C77" s="32"/>
    </row>
    <row r="78" spans="2:3" ht="20.100000000000001" customHeight="1" x14ac:dyDescent="0.25">
      <c r="B78" s="14" t="s">
        <v>79</v>
      </c>
      <c r="C78" s="57"/>
    </row>
    <row r="79" spans="2:3" x14ac:dyDescent="0.25">
      <c r="B79" s="99" t="s">
        <v>10</v>
      </c>
      <c r="C79" s="100"/>
    </row>
    <row r="80" spans="2:3" ht="12" customHeight="1" x14ac:dyDescent="0.25">
      <c r="B80" s="30"/>
      <c r="C80" s="29"/>
    </row>
    <row r="81" spans="2:3" ht="20.100000000000001" customHeight="1" x14ac:dyDescent="0.25">
      <c r="B81" s="14" t="s">
        <v>80</v>
      </c>
      <c r="C81" s="57"/>
    </row>
    <row r="82" spans="2:3" ht="32.1" customHeight="1" thickBot="1" x14ac:dyDescent="0.3">
      <c r="B82" s="101" t="s">
        <v>81</v>
      </c>
      <c r="C82" s="102"/>
    </row>
  </sheetData>
  <mergeCells count="24">
    <mergeCell ref="B38:C38"/>
    <mergeCell ref="B9:C9"/>
    <mergeCell ref="B12:C12"/>
    <mergeCell ref="B6:C6"/>
    <mergeCell ref="B15:C15"/>
    <mergeCell ref="B18:C18"/>
    <mergeCell ref="B21:C21"/>
    <mergeCell ref="B26:C26"/>
    <mergeCell ref="B29:C29"/>
    <mergeCell ref="B32:C32"/>
    <mergeCell ref="B35:C35"/>
    <mergeCell ref="B41:C41"/>
    <mergeCell ref="B46:C46"/>
    <mergeCell ref="B49:C49"/>
    <mergeCell ref="B52:C52"/>
    <mergeCell ref="B55:C55"/>
    <mergeCell ref="B79:C79"/>
    <mergeCell ref="B82:C82"/>
    <mergeCell ref="B69:C69"/>
    <mergeCell ref="B58:C58"/>
    <mergeCell ref="B62:C62"/>
    <mergeCell ref="B65:C65"/>
    <mergeCell ref="B73:C73"/>
    <mergeCell ref="B76:C7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0"/>
  <sheetViews>
    <sheetView topLeftCell="A2" zoomScaleNormal="100" workbookViewId="0">
      <selection activeCell="B2" sqref="B2"/>
    </sheetView>
  </sheetViews>
  <sheetFormatPr defaultRowHeight="15" x14ac:dyDescent="0.25"/>
  <cols>
    <col min="2" max="2" width="59" customWidth="1"/>
    <col min="3" max="3" width="17.7109375" customWidth="1"/>
    <col min="4" max="4" width="15.140625" customWidth="1"/>
    <col min="5" max="5" width="19.7109375" customWidth="1"/>
  </cols>
  <sheetData>
    <row r="2" spans="2:7" ht="21" x14ac:dyDescent="0.35">
      <c r="B2" s="9" t="s">
        <v>86</v>
      </c>
    </row>
    <row r="4" spans="2:7" ht="16.5" thickBot="1" x14ac:dyDescent="0.3">
      <c r="B4" s="10" t="s">
        <v>1</v>
      </c>
      <c r="C4" s="2"/>
      <c r="D4" s="2"/>
      <c r="E4" s="2"/>
    </row>
    <row r="5" spans="2:7" ht="15.75" x14ac:dyDescent="0.25">
      <c r="B5" s="33"/>
      <c r="C5" s="69" t="s">
        <v>11</v>
      </c>
      <c r="D5" s="34" t="s">
        <v>12</v>
      </c>
      <c r="E5" s="35" t="s">
        <v>18</v>
      </c>
    </row>
    <row r="6" spans="2:7" ht="15.75" x14ac:dyDescent="0.25">
      <c r="B6" s="14" t="s">
        <v>13</v>
      </c>
      <c r="C6" s="61">
        <f>'Informace od uživatelů'!C9*Koeficienty!C5*Koeficienty!C8*Koeficienty!C11*Koeficienty!C14</f>
        <v>0</v>
      </c>
      <c r="D6" s="36">
        <f>C6/1000</f>
        <v>0</v>
      </c>
      <c r="E6" s="37" t="e">
        <f>C6/('Informace od uživatelů'!C9*Koeficienty!C5)</f>
        <v>#DIV/0!</v>
      </c>
    </row>
    <row r="7" spans="2:7" ht="15.75" x14ac:dyDescent="0.25">
      <c r="B7" s="38" t="s">
        <v>14</v>
      </c>
      <c r="C7" s="62">
        <f>'Informace od uživatelů'!C9*Koeficienty!C5*Koeficienty!C17*Koeficienty!C20</f>
        <v>0</v>
      </c>
      <c r="D7" s="39">
        <f t="shared" ref="D7:D8" si="0">C7/1000</f>
        <v>0</v>
      </c>
      <c r="E7" s="40" t="e">
        <f>C7/('Informace od uživatelů'!C9*Koeficienty!C5)</f>
        <v>#DIV/0!</v>
      </c>
    </row>
    <row r="8" spans="2:7" ht="16.5" thickBot="1" x14ac:dyDescent="0.3">
      <c r="B8" s="41" t="s">
        <v>15</v>
      </c>
      <c r="C8" s="63">
        <f>C6+C7</f>
        <v>0</v>
      </c>
      <c r="D8" s="42">
        <f t="shared" si="0"/>
        <v>0</v>
      </c>
      <c r="E8" s="43" t="e">
        <f>C8/('Informace od uživatelů'!C9*Koeficienty!C5)</f>
        <v>#DIV/0!</v>
      </c>
    </row>
    <row r="9" spans="2:7" ht="15.75" x14ac:dyDescent="0.25">
      <c r="B9" s="2"/>
      <c r="C9" s="2"/>
      <c r="D9" s="2"/>
      <c r="E9" s="2"/>
    </row>
    <row r="10" spans="2:7" ht="16.5" thickBot="1" x14ac:dyDescent="0.3">
      <c r="B10" s="10" t="s">
        <v>16</v>
      </c>
      <c r="C10" s="2"/>
      <c r="D10" s="2"/>
      <c r="E10" s="2"/>
      <c r="G10" s="7"/>
    </row>
    <row r="11" spans="2:7" ht="15.75" x14ac:dyDescent="0.25">
      <c r="B11" s="33"/>
      <c r="C11" s="69" t="s">
        <v>11</v>
      </c>
      <c r="D11" s="34" t="s">
        <v>12</v>
      </c>
      <c r="E11" s="35" t="s">
        <v>19</v>
      </c>
    </row>
    <row r="12" spans="2:7" ht="15.75" x14ac:dyDescent="0.25">
      <c r="B12" s="14" t="s">
        <v>13</v>
      </c>
      <c r="C12" s="61">
        <f>'Informace od uživatelů'!C12*'Informace od uživatelů'!C13*Koeficienty!C25*Koeficienty!C28*Koeficienty!C31*Koeficienty!C34</f>
        <v>0</v>
      </c>
      <c r="D12" s="36">
        <f>C12/1000</f>
        <v>0</v>
      </c>
      <c r="E12" s="37" t="e">
        <f>C12/('Informace od uživatelů'!C12*'Informace od uživatelů'!C13)</f>
        <v>#DIV/0!</v>
      </c>
    </row>
    <row r="13" spans="2:7" ht="15.75" x14ac:dyDescent="0.25">
      <c r="B13" s="38" t="s">
        <v>14</v>
      </c>
      <c r="C13" s="62">
        <f>'Informace od uživatelů'!C12*'Informace od uživatelů'!C13*Koeficienty!C25*Koeficienty!C37*Koeficienty!C40</f>
        <v>0</v>
      </c>
      <c r="D13" s="39">
        <f t="shared" ref="D13:D14" si="1">C13/1000</f>
        <v>0</v>
      </c>
      <c r="E13" s="40" t="e">
        <f>C13/('Informace od uživatelů'!C12*'Informace od uživatelů'!C13)</f>
        <v>#DIV/0!</v>
      </c>
    </row>
    <row r="14" spans="2:7" ht="16.5" thickBot="1" x14ac:dyDescent="0.3">
      <c r="B14" s="41" t="s">
        <v>15</v>
      </c>
      <c r="C14" s="63">
        <f>C12+C13</f>
        <v>0</v>
      </c>
      <c r="D14" s="42">
        <f t="shared" si="1"/>
        <v>0</v>
      </c>
      <c r="E14" s="43" t="e">
        <f>C14/('Informace od uživatelů'!C12*'Informace od uživatelů'!C13)</f>
        <v>#DIV/0!</v>
      </c>
    </row>
    <row r="15" spans="2:7" ht="15.75" x14ac:dyDescent="0.25">
      <c r="B15" s="2"/>
      <c r="C15" s="2"/>
      <c r="D15" s="2"/>
      <c r="E15" s="2"/>
    </row>
    <row r="16" spans="2:7" ht="16.5" thickBot="1" x14ac:dyDescent="0.3">
      <c r="B16" s="10" t="s">
        <v>5</v>
      </c>
      <c r="C16" s="2"/>
      <c r="D16" s="2"/>
      <c r="E16" s="2"/>
    </row>
    <row r="17" spans="2:5" ht="15.75" x14ac:dyDescent="0.25">
      <c r="B17" s="33"/>
      <c r="C17" s="69" t="s">
        <v>11</v>
      </c>
      <c r="D17" s="34" t="s">
        <v>12</v>
      </c>
      <c r="E17" s="35" t="s">
        <v>18</v>
      </c>
    </row>
    <row r="18" spans="2:5" ht="15.75" x14ac:dyDescent="0.25">
      <c r="B18" s="14" t="s">
        <v>13</v>
      </c>
      <c r="C18" s="61">
        <f>'Informace od uživatelů'!C16*'Informace od uživatelů'!C17*Koeficienty!C45*Koeficienty!C48*Koeficienty!C51</f>
        <v>0</v>
      </c>
      <c r="D18" s="36">
        <f>C18/1000</f>
        <v>0</v>
      </c>
      <c r="E18" s="37" t="e">
        <f>C18/'Informace od uživatelů'!C16</f>
        <v>#DIV/0!</v>
      </c>
    </row>
    <row r="19" spans="2:5" ht="15.75" x14ac:dyDescent="0.25">
      <c r="B19" s="38" t="s">
        <v>14</v>
      </c>
      <c r="C19" s="62">
        <f>'Informace od uživatelů'!C16*Koeficienty!C54*Koeficienty!C57</f>
        <v>0</v>
      </c>
      <c r="D19" s="39">
        <f t="shared" ref="D19:D20" si="2">C19/1000</f>
        <v>0</v>
      </c>
      <c r="E19" s="40" t="e">
        <f>C19/'Informace od uživatelů'!C16</f>
        <v>#DIV/0!</v>
      </c>
    </row>
    <row r="20" spans="2:5" ht="16.5" thickBot="1" x14ac:dyDescent="0.3">
      <c r="B20" s="41" t="s">
        <v>15</v>
      </c>
      <c r="C20" s="63">
        <f>C18+C19</f>
        <v>0</v>
      </c>
      <c r="D20" s="42">
        <f t="shared" si="2"/>
        <v>0</v>
      </c>
      <c r="E20" s="43" t="e">
        <f>C20/'Informace od uživatelů'!C16</f>
        <v>#DIV/0!</v>
      </c>
    </row>
    <row r="21" spans="2:5" ht="15.75" x14ac:dyDescent="0.25">
      <c r="B21" s="2"/>
      <c r="C21" s="2"/>
      <c r="D21" s="2"/>
      <c r="E21" s="2"/>
    </row>
    <row r="22" spans="2:5" ht="16.5" thickBot="1" x14ac:dyDescent="0.3">
      <c r="B22" s="10" t="s">
        <v>17</v>
      </c>
      <c r="C22" s="2"/>
      <c r="D22" s="2"/>
      <c r="E22" s="2"/>
    </row>
    <row r="23" spans="2:5" ht="15.75" x14ac:dyDescent="0.25">
      <c r="B23" s="33"/>
      <c r="C23" s="69" t="s">
        <v>11</v>
      </c>
      <c r="D23" s="34" t="s">
        <v>12</v>
      </c>
      <c r="E23" s="35" t="s">
        <v>25</v>
      </c>
    </row>
    <row r="24" spans="2:5" ht="16.5" thickBot="1" x14ac:dyDescent="0.3">
      <c r="B24" s="41" t="s">
        <v>15</v>
      </c>
      <c r="C24" s="64">
        <f>'Informace od uživatelů'!C6*Koeficienty!C61*Koeficienty!C64</f>
        <v>0</v>
      </c>
      <c r="D24" s="42">
        <f>C24/1000</f>
        <v>0</v>
      </c>
      <c r="E24" s="43" t="e">
        <f>C24/'Informace od uživatelů'!C5</f>
        <v>#DIV/0!</v>
      </c>
    </row>
    <row r="25" spans="2:5" ht="15.75" x14ac:dyDescent="0.25">
      <c r="B25" s="27"/>
      <c r="C25" s="20"/>
      <c r="D25" s="44"/>
      <c r="E25" s="45"/>
    </row>
    <row r="26" spans="2:5" ht="16.5" thickBot="1" x14ac:dyDescent="0.3">
      <c r="B26" s="10" t="s">
        <v>8</v>
      </c>
      <c r="C26" s="2"/>
      <c r="D26" s="2"/>
      <c r="E26" s="2"/>
    </row>
    <row r="27" spans="2:5" ht="15.75" x14ac:dyDescent="0.25">
      <c r="B27" s="33"/>
      <c r="C27" s="69" t="s">
        <v>11</v>
      </c>
      <c r="D27" s="34" t="s">
        <v>12</v>
      </c>
      <c r="E27" s="35" t="s">
        <v>25</v>
      </c>
    </row>
    <row r="28" spans="2:5" ht="16.5" thickBot="1" x14ac:dyDescent="0.3">
      <c r="B28" s="41" t="s">
        <v>14</v>
      </c>
      <c r="C28" s="64">
        <f>'Informace od uživatelů'!C20*Koeficienty!C68</f>
        <v>0</v>
      </c>
      <c r="D28" s="42">
        <f>C28/1000</f>
        <v>0</v>
      </c>
      <c r="E28" s="43" t="e">
        <f>C28/'Informace od uživatelů'!C5</f>
        <v>#DIV/0!</v>
      </c>
    </row>
    <row r="29" spans="2:5" ht="15.75" x14ac:dyDescent="0.25">
      <c r="B29" s="27"/>
      <c r="C29" s="20"/>
      <c r="D29" s="44"/>
      <c r="E29" s="45"/>
    </row>
    <row r="30" spans="2:5" ht="16.5" thickBot="1" x14ac:dyDescent="0.3">
      <c r="B30" s="10" t="s">
        <v>9</v>
      </c>
      <c r="C30" s="2"/>
      <c r="D30" s="2"/>
      <c r="E30" s="2"/>
    </row>
    <row r="31" spans="2:5" ht="15.75" x14ac:dyDescent="0.25">
      <c r="B31" s="33"/>
      <c r="C31" s="69" t="s">
        <v>11</v>
      </c>
      <c r="D31" s="34" t="s">
        <v>12</v>
      </c>
      <c r="E31" s="35" t="s">
        <v>25</v>
      </c>
    </row>
    <row r="32" spans="2:5" ht="15.75" x14ac:dyDescent="0.25">
      <c r="B32" s="14" t="s">
        <v>13</v>
      </c>
      <c r="C32" s="61">
        <f>'Informace od uživatelů'!C26*Koeficienty!C72*Koeficienty!C75</f>
        <v>0</v>
      </c>
      <c r="D32" s="36">
        <f>C32/1000</f>
        <v>0</v>
      </c>
      <c r="E32" s="37" t="e">
        <f>C32/'Informace od uživatelů'!C5</f>
        <v>#DIV/0!</v>
      </c>
    </row>
    <row r="33" spans="2:5" ht="15.75" x14ac:dyDescent="0.25">
      <c r="B33" s="38" t="s">
        <v>14</v>
      </c>
      <c r="C33" s="62">
        <f>Koeficienty!C78*Koeficienty!C81</f>
        <v>0</v>
      </c>
      <c r="D33" s="39">
        <f t="shared" ref="D33:D34" si="3">C33/1000</f>
        <v>0</v>
      </c>
      <c r="E33" s="40" t="e">
        <f>C33/'Informace od uživatelů'!C5</f>
        <v>#DIV/0!</v>
      </c>
    </row>
    <row r="34" spans="2:5" ht="16.5" thickBot="1" x14ac:dyDescent="0.3">
      <c r="B34" s="41" t="s">
        <v>15</v>
      </c>
      <c r="C34" s="63">
        <f>C32+C33</f>
        <v>0</v>
      </c>
      <c r="D34" s="42">
        <f t="shared" si="3"/>
        <v>0</v>
      </c>
      <c r="E34" s="43" t="e">
        <f>C34/'Informace od uživatelů'!C5</f>
        <v>#DIV/0!</v>
      </c>
    </row>
    <row r="35" spans="2:5" ht="15.75" x14ac:dyDescent="0.25">
      <c r="B35" s="2"/>
      <c r="C35" s="2"/>
      <c r="D35" s="2"/>
      <c r="E35" s="2"/>
    </row>
    <row r="36" spans="2:5" ht="16.5" thickBot="1" x14ac:dyDescent="0.3">
      <c r="B36" s="10" t="s">
        <v>20</v>
      </c>
      <c r="C36" s="2"/>
      <c r="D36" s="2"/>
      <c r="E36" s="2"/>
    </row>
    <row r="37" spans="2:5" ht="15.75" x14ac:dyDescent="0.25">
      <c r="B37" s="33"/>
      <c r="C37" s="69" t="s">
        <v>11</v>
      </c>
      <c r="D37" s="34" t="s">
        <v>12</v>
      </c>
      <c r="E37" s="35" t="s">
        <v>25</v>
      </c>
    </row>
    <row r="38" spans="2:5" ht="16.5" thickBot="1" x14ac:dyDescent="0.3">
      <c r="B38" s="41" t="s">
        <v>22</v>
      </c>
      <c r="C38" s="64">
        <f>C8+C14+C20+C24+C34+C28</f>
        <v>0</v>
      </c>
      <c r="D38" s="42">
        <f>C38/1000</f>
        <v>0</v>
      </c>
      <c r="E38" s="43" t="e">
        <f>C38/'Informace od uživatelů'!C5</f>
        <v>#DIV/0!</v>
      </c>
    </row>
    <row r="39" spans="2:5" ht="15.75" x14ac:dyDescent="0.25">
      <c r="B39" s="2"/>
      <c r="C39" s="2"/>
      <c r="D39" s="2"/>
      <c r="E39" s="2"/>
    </row>
    <row r="40" spans="2:5" ht="15.75" x14ac:dyDescent="0.25">
      <c r="B40" s="2"/>
      <c r="C40" s="2"/>
      <c r="D40" s="2"/>
      <c r="E40" s="2"/>
    </row>
    <row r="41" spans="2:5" ht="16.5" thickBot="1" x14ac:dyDescent="0.3">
      <c r="B41" s="10" t="s">
        <v>82</v>
      </c>
      <c r="C41" s="2"/>
      <c r="D41" s="2"/>
      <c r="E41" s="2"/>
    </row>
    <row r="42" spans="2:5" ht="15.75" x14ac:dyDescent="0.25">
      <c r="B42" s="33"/>
      <c r="C42" s="69" t="s">
        <v>11</v>
      </c>
      <c r="D42" s="34" t="s">
        <v>12</v>
      </c>
      <c r="E42" s="35" t="s">
        <v>25</v>
      </c>
    </row>
    <row r="43" spans="2:5" ht="31.5" x14ac:dyDescent="0.25">
      <c r="B43" s="15" t="s">
        <v>31</v>
      </c>
      <c r="C43" s="61">
        <f>'Informace od uživatelů'!C5*E43</f>
        <v>0</v>
      </c>
      <c r="D43" s="36">
        <f>C43/1000</f>
        <v>0</v>
      </c>
      <c r="E43" s="37">
        <f>46.6+43.1+44.6</f>
        <v>134.30000000000001</v>
      </c>
    </row>
    <row r="44" spans="2:5" ht="36" customHeight="1" x14ac:dyDescent="0.25">
      <c r="B44" s="46" t="s">
        <v>32</v>
      </c>
      <c r="C44" s="62">
        <f>'Informace od uživatelů'!C5*E44</f>
        <v>0</v>
      </c>
      <c r="D44" s="39">
        <f t="shared" ref="D44" si="4">C44/1000</f>
        <v>0</v>
      </c>
      <c r="E44" s="40">
        <f>93+65+50+38</f>
        <v>246</v>
      </c>
    </row>
    <row r="45" spans="2:5" ht="35.25" customHeight="1" thickBot="1" x14ac:dyDescent="0.3">
      <c r="B45" s="105" t="s">
        <v>29</v>
      </c>
      <c r="C45" s="106"/>
      <c r="D45" s="106"/>
      <c r="E45" s="107"/>
    </row>
    <row r="46" spans="2:5" ht="15.75" x14ac:dyDescent="0.25">
      <c r="B46" s="2"/>
      <c r="C46" s="2"/>
      <c r="D46" s="2"/>
      <c r="E46" s="2"/>
    </row>
    <row r="47" spans="2:5" ht="16.5" thickBot="1" x14ac:dyDescent="0.3">
      <c r="B47" s="10" t="s">
        <v>35</v>
      </c>
      <c r="C47" s="2"/>
      <c r="D47" s="2"/>
      <c r="E47" s="2"/>
    </row>
    <row r="48" spans="2:5" ht="15.75" x14ac:dyDescent="0.25">
      <c r="B48" s="33"/>
      <c r="C48" s="35"/>
      <c r="D48" s="47"/>
      <c r="E48" s="47"/>
    </row>
    <row r="49" spans="2:5" ht="15.75" x14ac:dyDescent="0.25">
      <c r="B49" s="14" t="s">
        <v>23</v>
      </c>
      <c r="C49" s="65" t="e">
        <f>C38/C43</f>
        <v>#DIV/0!</v>
      </c>
      <c r="D49" s="44"/>
      <c r="E49" s="20"/>
    </row>
    <row r="50" spans="2:5" ht="16.5" thickBot="1" x14ac:dyDescent="0.3">
      <c r="B50" s="12" t="s">
        <v>24</v>
      </c>
      <c r="C50" s="66" t="e">
        <f>C38/C44</f>
        <v>#DIV/0!</v>
      </c>
      <c r="D50" s="44"/>
      <c r="E50" s="20"/>
    </row>
  </sheetData>
  <mergeCells count="1">
    <mergeCell ref="B45:E4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Informace od uživatelů</vt:lpstr>
      <vt:lpstr>Koeficienty</vt:lpstr>
      <vt:lpstr>Výpočty</vt:lpstr>
    </vt:vector>
  </TitlesOfParts>
  <Company>SOU AV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Vávra</dc:creator>
  <cp:lastModifiedBy>Jan Vávra</cp:lastModifiedBy>
  <dcterms:created xsi:type="dcterms:W3CDTF">2022-12-08T21:16:36Z</dcterms:created>
  <dcterms:modified xsi:type="dcterms:W3CDTF">2023-02-17T17:19:04Z</dcterms:modified>
</cp:coreProperties>
</file>